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<sst xmlns="http://schemas.openxmlformats.org/spreadsheetml/2006/main" count="350" uniqueCount="184">
  <si>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</si>
  <si>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</si>
  <si>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</si>
  <si>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</si>
  <si>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</si>
  <si>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</si>
  <si>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</si>
  <si>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</si>
  <si>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</si>
  <si>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</si>
  <si>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</si>
  <si>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</si>
  <si>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</si>
  <si>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</si>
  <si>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</si>
  <si>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</si>
  <si>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</si>
  <si>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</si>
  <si>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</si>
  <si>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</si>
  <si>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</si>
  <si>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</si>
  <si>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</si>
  <si>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</si>
  <si>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</si>
  <si>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</si>
  <si>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</si>
  <si>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</si>
  <si>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</si>
  <si>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</si>
  <si>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</si>
  <si>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</si>
  <si>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</si>
  <si>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</si>
  <si>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</si>
  <si>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</si>
  <si>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</si>
  <si>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</si>
  <si>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</si>
  <si>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</si>
  <si>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</si>
  <si>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</si>
  <si>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</si>
  <si>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</si>
  <si>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</si>
  <si>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</si>
  <si>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</si>
  <si>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</si>
  <si>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</si>
  <si>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</si>
  <si>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</si>
  <si>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</si>
  <si>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</si>
  <si>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</si>
  <si>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</si>
  <si>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</si>
  <si>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</si>
  <si>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</si>
  <si>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</si>
  <si>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</si>
  <si>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</si>
  <si>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</si>
  <si>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</si>
  <si>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</si>
  <si>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</si>
  <si>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</si>
  <si>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</si>
  <si>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</si>
  <si>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</si>
  <si>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</si>
  <si>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</si>
  <si>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</si>
  <si>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</si>
  <si>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</si>
  <si>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</si>
  <si>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</si>
  <si>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</si>
  <si>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</si>
  <si>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</si>
  <si>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</si>
  <si>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</si>
  <si>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</si>
  <si>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</si>
  <si>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</si>
  <si>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</si>
  <si>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</si>
  <si>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</si>
  <si>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</si>
  <si>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</si>
  <si>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</si>
  <si>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</si>
  <si>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</si>
  <si>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</si>
  <si>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</si>
  <si>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</si>
  <si>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</si>
  <si>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</si>
  <si>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</si>
  <si>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</si>
  <si>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</si>
  <si>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</si>
  <si>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</si>
  <si>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</si>
  <si>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</si>
  <si>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</si>
  <si>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</si>
  <si>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</si>
  <si>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</si>
  <si>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</si>
  <si>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</si>
  <si>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</si>
  <si>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</si>
  <si>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</si>
  <si>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</si>
  <si>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</si>
  <si>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</si>
  <si>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</si>
  <si>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</si>
  <si>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</si>
  <si>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</si>
  <si>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</si>
  <si>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</si>
  <si>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</si>
  <si>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</si>
  <si>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</si>
  <si>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</si>
  <si>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</si>
  <si>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</si>
  <si>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</si>
  <si>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</si>
  <si>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</si>
  <si>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</si>
  <si>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</si>
  <si>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</si>
  <si>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</si>
  <si>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</si>
  <si>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</si>
  <si>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</si>
  <si>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</si>
  <si>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</si>
  <si>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</si>
  <si>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</si>
  <si>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</si>
  <si>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</si>
  <si>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</si>
  <si>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</si>
  <si>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</si>
  <si>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</si>
  <si>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</si>
  <si>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</si>
  <si>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</si>
  <si>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</si>
  <si>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</si>
  <si>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</si>
  <si>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</si>
  <si>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</si>
  <si>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</si>
  <si>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</si>
  <si>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</si>
  <si>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</si>
  <si>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</si>
  <si>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</si>
  <si>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</si>
  <si>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</si>
  <si>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</si>
  <si>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</si>
  <si>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</si>
  <si>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</si>
  <si>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</si>
  <si>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</si>
  <si>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</si>
  <si>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</si>
  <si>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</si>
  <si>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</si>
  <si>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</si>
  <si>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</si>
  <si>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</si>
  <si>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</si>
  <si>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</si>
  <si>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5.1.1</t>
  </si>
  <si>
    <t>Savivaldybės biudžeto lėšos</t>
  </si>
  <si>
    <t>Mokyklos, priskiriamos vidurinės mokyklos tipui</t>
  </si>
  <si>
    <t>2014 10 08    Nr. 15</t>
  </si>
  <si>
    <t>2014 M. RUGSĖJO 30 D.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</si>
</sst>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80" fontId="3" fillId="0" borderId="0" xfId="49" applyNumberFormat="1" applyFont="1" applyBorder="1" applyAlignment="1" applyProtection="1">
      <alignment horizontal="right" vertical="center"/>
      <protection/>
    </xf>
    <xf numFmtId="180" fontId="5" fillId="0" borderId="0" xfId="49" applyNumberFormat="1" applyFont="1" applyBorder="1" applyAlignment="1" applyProtection="1">
      <alignment horizontal="left" vertical="center" wrapText="1"/>
      <protection/>
    </xf>
    <xf numFmtId="180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80" fontId="5" fillId="0" borderId="0" xfId="49" applyNumberFormat="1" applyFont="1" applyBorder="1" applyAlignment="1" applyProtection="1">
      <alignment horizontal="right" vertical="center"/>
      <protection/>
    </xf>
    <xf numFmtId="180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 applyProtection="1">
      <alignment horizontal="right" vertical="center" wrapText="1"/>
      <protection/>
    </xf>
    <xf numFmtId="180" fontId="6" fillId="0" borderId="19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>
      <alignment horizontal="right" vertical="center" wrapText="1"/>
      <protection/>
    </xf>
    <xf numFmtId="180" fontId="6" fillId="0" borderId="22" xfId="48" applyNumberFormat="1" applyFont="1" applyBorder="1" applyAlignment="1" applyProtection="1">
      <alignment horizontal="right" vertical="center" wrapText="1"/>
      <protection/>
    </xf>
    <xf numFmtId="180" fontId="6" fillId="0" borderId="12" xfId="48" applyNumberFormat="1" applyFont="1" applyBorder="1" applyAlignment="1" applyProtection="1">
      <alignment horizontal="right" vertical="center" wrapText="1"/>
      <protection/>
    </xf>
    <xf numFmtId="180" fontId="6" fillId="33" borderId="15" xfId="48" applyNumberFormat="1" applyFont="1" applyFill="1" applyBorder="1" applyAlignment="1">
      <alignment horizontal="right" vertical="center" wrapText="1"/>
      <protection/>
    </xf>
    <xf numFmtId="180" fontId="6" fillId="33" borderId="14" xfId="48" applyNumberFormat="1" applyFont="1" applyFill="1" applyBorder="1" applyAlignment="1">
      <alignment horizontal="right" vertical="center" wrapText="1"/>
      <protection/>
    </xf>
    <xf numFmtId="180" fontId="6" fillId="33" borderId="19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0" borderId="22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>
      <alignment horizontal="right" vertical="center" wrapText="1"/>
      <protection/>
    </xf>
    <xf numFmtId="180" fontId="6" fillId="0" borderId="19" xfId="48" applyNumberFormat="1" applyFont="1" applyBorder="1" applyAlignment="1">
      <alignment horizontal="right" vertical="center" wrapText="1"/>
      <protection/>
    </xf>
    <xf numFmtId="180" fontId="6" fillId="0" borderId="12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 applyProtection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80" fontId="6" fillId="33" borderId="20" xfId="48" applyNumberFormat="1" applyFont="1" applyFill="1" applyBorder="1" applyAlignment="1">
      <alignment horizontal="right" vertical="center" wrapText="1"/>
      <protection/>
    </xf>
    <xf numFmtId="180" fontId="6" fillId="33" borderId="22" xfId="48" applyNumberFormat="1" applyFont="1" applyFill="1" applyBorder="1" applyAlignment="1">
      <alignment horizontal="right" vertical="center" wrapText="1"/>
      <protection/>
    </xf>
    <xf numFmtId="180" fontId="6" fillId="33" borderId="24" xfId="48" applyNumberFormat="1" applyFont="1" applyFill="1" applyBorder="1" applyAlignment="1">
      <alignment horizontal="right" vertical="center" wrapText="1"/>
      <protection/>
    </xf>
    <xf numFmtId="180" fontId="6" fillId="33" borderId="12" xfId="48" applyNumberFormat="1" applyFont="1" applyFill="1" applyBorder="1" applyAlignment="1">
      <alignment horizontal="right" vertical="center" wrapText="1"/>
      <protection/>
    </xf>
    <xf numFmtId="180" fontId="6" fillId="33" borderId="16" xfId="48" applyNumberFormat="1" applyFont="1" applyFill="1" applyBorder="1" applyAlignment="1">
      <alignment horizontal="right" vertical="center" wrapText="1"/>
      <protection/>
    </xf>
    <xf numFmtId="180" fontId="6" fillId="33" borderId="18" xfId="48" applyNumberFormat="1" applyFont="1" applyFill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/>
      <protection/>
    </xf>
    <xf numFmtId="180" fontId="6" fillId="33" borderId="13" xfId="48" applyNumberFormat="1" applyFont="1" applyFill="1" applyBorder="1" applyAlignment="1">
      <alignment horizontal="right" vertical="center"/>
      <protection/>
    </xf>
    <xf numFmtId="180" fontId="6" fillId="33" borderId="10" xfId="48" applyNumberFormat="1" applyFont="1" applyFill="1" applyBorder="1" applyAlignment="1">
      <alignment horizontal="right" vertical="center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180" fontId="6" fillId="33" borderId="11" xfId="48" applyNumberFormat="1" applyFont="1" applyFill="1" applyBorder="1" applyAlignment="1">
      <alignment horizontal="right" vertical="center" wrapText="1"/>
      <protection/>
    </xf>
    <xf numFmtId="180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80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80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80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80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180" fontId="6" fillId="0" borderId="0" xfId="48" applyNumberFormat="1" applyFont="1" applyBorder="1">
      <alignment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6" fillId="0" borderId="0" xfId="48" applyNumberFormat="1" applyFont="1" applyBorder="1">
      <alignment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80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80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3">
      <selection activeCell="R30" sqref="R3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1"/>
      <c r="H1" s="160"/>
      <c r="I1" s="159"/>
      <c r="J1" s="263" t="s">
        <v>171</v>
      </c>
      <c r="K1" s="264"/>
      <c r="L1" s="2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64"/>
      <c r="K2" s="264"/>
      <c r="L2" s="2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64"/>
      <c r="K3" s="264"/>
      <c r="L3" s="2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64"/>
      <c r="K4" s="264"/>
      <c r="L4" s="26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64"/>
      <c r="K5" s="264"/>
      <c r="L5" s="2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9" t="s">
        <v>172</v>
      </c>
      <c r="H6" s="280"/>
      <c r="I6" s="280"/>
      <c r="J6" s="280"/>
      <c r="K6" s="28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5" t="s">
        <v>168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261" t="s">
        <v>161</v>
      </c>
      <c r="H8" s="261"/>
      <c r="I8" s="261"/>
      <c r="J8" s="261"/>
      <c r="K8" s="261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9" t="s">
        <v>183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0" t="s">
        <v>173</v>
      </c>
      <c r="H10" s="260"/>
      <c r="I10" s="260"/>
      <c r="J10" s="260"/>
      <c r="K10" s="26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162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9" t="s">
        <v>5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0" t="s">
        <v>182</v>
      </c>
      <c r="H15" s="260"/>
      <c r="I15" s="260"/>
      <c r="J15" s="260"/>
      <c r="K15" s="26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2" t="s">
        <v>174</v>
      </c>
      <c r="H16" s="262"/>
      <c r="I16" s="262"/>
      <c r="J16" s="262"/>
      <c r="K16" s="26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1"/>
      <c r="H17" s="282"/>
      <c r="I17" s="282"/>
      <c r="J17" s="282"/>
      <c r="K17" s="28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2" t="s">
        <v>175</v>
      </c>
      <c r="D22" s="303"/>
      <c r="E22" s="303"/>
      <c r="F22" s="303"/>
      <c r="G22" s="303"/>
      <c r="H22" s="303"/>
      <c r="I22" s="303"/>
      <c r="J22" s="303"/>
      <c r="K22" s="170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5"/>
      <c r="I23" s="4"/>
      <c r="J23" s="171" t="s">
        <v>6</v>
      </c>
      <c r="K23" s="223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180</v>
      </c>
      <c r="H24" s="227"/>
      <c r="I24" s="229"/>
      <c r="J24" s="224"/>
      <c r="K24" s="15"/>
      <c r="L24" s="238" t="s">
        <v>179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8" t="s">
        <v>7</v>
      </c>
      <c r="H25" s="278"/>
      <c r="I25" s="226">
        <v>9</v>
      </c>
      <c r="J25" s="228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39" t="s">
        <v>181</v>
      </c>
      <c r="H26" s="3"/>
      <c r="I26" s="20"/>
      <c r="J26" s="20"/>
      <c r="K26" s="21"/>
      <c r="L26" s="174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76" t="s">
        <v>147</v>
      </c>
      <c r="J27" s="277"/>
      <c r="K27" s="296" t="s">
        <v>144</v>
      </c>
      <c r="L27" s="294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0"/>
      <c r="B28" s="271"/>
      <c r="C28" s="271"/>
      <c r="D28" s="271"/>
      <c r="E28" s="271"/>
      <c r="F28" s="271"/>
      <c r="G28" s="273"/>
      <c r="H28" s="275"/>
      <c r="I28" s="175" t="s">
        <v>142</v>
      </c>
      <c r="J28" s="176" t="s">
        <v>141</v>
      </c>
      <c r="K28" s="297"/>
      <c r="L28" s="29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2">
        <f>SUM(I31+I41+I64+I85+I93+I109+I132+I148+I157)</f>
        <v>575100</v>
      </c>
      <c r="J30" s="242">
        <f>SUM(J31+J41+J64+J85+J93+J109+J132+J148+J157)</f>
        <v>459900</v>
      </c>
      <c r="K30" s="243">
        <f>SUM(K31+K41+K64+K85+K93+K109+K132+K148+K157)</f>
        <v>411057.64999999997</v>
      </c>
      <c r="L30" s="242">
        <f>SUM(L31+L41+L64+L85+L93+L109+L132+L148+L157)</f>
        <v>410870.62999999995</v>
      </c>
      <c r="M30" s="96"/>
      <c r="N30" s="96"/>
      <c r="O30" s="96"/>
      <c r="P30" s="96"/>
      <c r="Q30" s="96"/>
      <c r="R30" s="237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242">
        <f>SUM(I32+I37)</f>
        <v>406000</v>
      </c>
      <c r="J31" s="242">
        <f>SUM(J32+J37)</f>
        <v>304500</v>
      </c>
      <c r="K31" s="244">
        <f>SUM(K32+K37)</f>
        <v>276266.73</v>
      </c>
      <c r="L31" s="245">
        <f>SUM(L32+L37)</f>
        <v>276079.70999999996</v>
      </c>
      <c r="M31" s="3"/>
      <c r="N31" s="3"/>
      <c r="O31" s="3"/>
      <c r="P31" s="3"/>
      <c r="Q31" s="3"/>
      <c r="R31" s="255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246">
        <f>SUM(I33)</f>
        <v>310000</v>
      </c>
      <c r="J32" s="246">
        <f aca="true" t="shared" si="0" ref="J32:L33">SUM(J33)</f>
        <v>232500</v>
      </c>
      <c r="K32" s="247">
        <f t="shared" si="0"/>
        <v>207230.29</v>
      </c>
      <c r="L32" s="246">
        <f t="shared" si="0"/>
        <v>207043.27</v>
      </c>
      <c r="M32" s="3"/>
      <c r="N32" s="3"/>
      <c r="O32" s="3"/>
      <c r="P32" s="3"/>
      <c r="Q32" s="3"/>
      <c r="R32" s="255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246">
        <f>SUM(I34)</f>
        <v>310000</v>
      </c>
      <c r="J33" s="246">
        <f t="shared" si="0"/>
        <v>232500</v>
      </c>
      <c r="K33" s="247">
        <f t="shared" si="0"/>
        <v>207230.29</v>
      </c>
      <c r="L33" s="246">
        <f t="shared" si="0"/>
        <v>207043.27</v>
      </c>
      <c r="M33" s="3"/>
      <c r="N33" s="3"/>
      <c r="O33" s="3"/>
      <c r="P33" s="3"/>
      <c r="Q33" s="3"/>
      <c r="R33" s="255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247">
        <f>SUM(I35:I36)</f>
        <v>310000</v>
      </c>
      <c r="J34" s="246">
        <f>SUM(J35:J36)</f>
        <v>232500</v>
      </c>
      <c r="K34" s="247">
        <f>SUM(K35:K36)</f>
        <v>207230.29</v>
      </c>
      <c r="L34" s="246">
        <f>SUM(L35:L36)</f>
        <v>207043.27</v>
      </c>
      <c r="M34" s="3"/>
      <c r="N34" s="3"/>
      <c r="O34" s="3"/>
      <c r="P34" s="3"/>
      <c r="Q34" s="3"/>
      <c r="R34" s="255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248">
        <v>310000</v>
      </c>
      <c r="J35" s="241">
        <v>232500</v>
      </c>
      <c r="K35" s="241">
        <f>203075.19+4155.1</f>
        <v>207230.29</v>
      </c>
      <c r="L35" s="241">
        <v>207043.27</v>
      </c>
      <c r="M35" s="3"/>
      <c r="N35" s="3"/>
      <c r="O35" s="3"/>
      <c r="P35" s="3"/>
      <c r="Q35" s="3"/>
      <c r="R35" s="241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241"/>
      <c r="J36" s="241"/>
      <c r="K36" s="241"/>
      <c r="L36" s="241"/>
      <c r="M36" s="3"/>
      <c r="N36" s="3"/>
      <c r="O36" s="3"/>
      <c r="P36" s="3"/>
      <c r="Q36" s="3"/>
      <c r="R36" s="255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247">
        <f>I38</f>
        <v>96000</v>
      </c>
      <c r="J37" s="246">
        <f aca="true" t="shared" si="1" ref="J37:L38">J38</f>
        <v>72000</v>
      </c>
      <c r="K37" s="247">
        <f t="shared" si="1"/>
        <v>69036.44</v>
      </c>
      <c r="L37" s="246">
        <f t="shared" si="1"/>
        <v>69036.44</v>
      </c>
      <c r="M37" s="3"/>
      <c r="N37" s="3"/>
      <c r="O37" s="3"/>
      <c r="P37" s="3"/>
      <c r="Q37" s="3"/>
      <c r="R37" s="255">
        <f aca="true" t="shared" si="2" ref="R37:R63">+K37-L37</f>
        <v>0</v>
      </c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247">
        <f>I39</f>
        <v>96000</v>
      </c>
      <c r="J38" s="246">
        <f t="shared" si="1"/>
        <v>72000</v>
      </c>
      <c r="K38" s="246">
        <f t="shared" si="1"/>
        <v>69036.44</v>
      </c>
      <c r="L38" s="246">
        <f t="shared" si="1"/>
        <v>69036.44</v>
      </c>
      <c r="M38" s="3"/>
      <c r="N38" s="3"/>
      <c r="O38" s="3"/>
      <c r="P38" s="3"/>
      <c r="Q38" s="3"/>
      <c r="R38" s="255">
        <f t="shared" si="2"/>
        <v>0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246">
        <f>I40</f>
        <v>96000</v>
      </c>
      <c r="J39" s="246">
        <f>J40</f>
        <v>72000</v>
      </c>
      <c r="K39" s="246">
        <f>K40</f>
        <v>69036.44</v>
      </c>
      <c r="L39" s="246">
        <f>L40</f>
        <v>69036.44</v>
      </c>
      <c r="M39" s="3"/>
      <c r="N39" s="3"/>
      <c r="O39" s="3"/>
      <c r="P39" s="3"/>
      <c r="Q39" s="3"/>
      <c r="R39" s="255">
        <f t="shared" si="2"/>
        <v>0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240">
        <v>96000</v>
      </c>
      <c r="J40" s="241">
        <v>72000</v>
      </c>
      <c r="K40" s="241">
        <v>69036.44</v>
      </c>
      <c r="L40" s="241">
        <v>69036.44</v>
      </c>
      <c r="M40" s="3"/>
      <c r="N40" s="3"/>
      <c r="O40" s="3"/>
      <c r="P40" s="3"/>
      <c r="Q40" s="3"/>
      <c r="R40" s="255">
        <f t="shared" si="2"/>
        <v>0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49">
        <f aca="true" t="shared" si="3" ref="I41:L43">I42</f>
        <v>169100</v>
      </c>
      <c r="J41" s="250">
        <f t="shared" si="3"/>
        <v>155400</v>
      </c>
      <c r="K41" s="249">
        <f t="shared" si="3"/>
        <v>134790.91999999998</v>
      </c>
      <c r="L41" s="249">
        <f t="shared" si="3"/>
        <v>134790.91999999998</v>
      </c>
      <c r="M41" s="3"/>
      <c r="N41" s="3"/>
      <c r="O41" s="3"/>
      <c r="P41" s="3"/>
      <c r="Q41" s="3"/>
      <c r="R41" s="255">
        <f t="shared" si="2"/>
        <v>0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6">
        <f t="shared" si="3"/>
        <v>169100</v>
      </c>
      <c r="J42" s="247">
        <f t="shared" si="3"/>
        <v>155400</v>
      </c>
      <c r="K42" s="246">
        <f t="shared" si="3"/>
        <v>134790.91999999998</v>
      </c>
      <c r="L42" s="247">
        <f t="shared" si="3"/>
        <v>134790.91999999998</v>
      </c>
      <c r="M42" s="3"/>
      <c r="N42" s="3"/>
      <c r="O42" s="3"/>
      <c r="P42" s="3"/>
      <c r="Q42" s="3"/>
      <c r="R42" s="255">
        <f t="shared" si="2"/>
        <v>0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6">
        <f t="shared" si="3"/>
        <v>169100</v>
      </c>
      <c r="J43" s="247">
        <f t="shared" si="3"/>
        <v>155400</v>
      </c>
      <c r="K43" s="251">
        <f t="shared" si="3"/>
        <v>134790.91999999998</v>
      </c>
      <c r="L43" s="251">
        <f t="shared" si="3"/>
        <v>134790.91999999998</v>
      </c>
      <c r="M43" s="3"/>
      <c r="N43" s="3"/>
      <c r="O43" s="3"/>
      <c r="P43" s="3"/>
      <c r="Q43" s="3"/>
      <c r="R43" s="255">
        <f t="shared" si="2"/>
        <v>0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2">
        <f>SUM(I45:I63)-I54</f>
        <v>169100</v>
      </c>
      <c r="J44" s="253">
        <f>SUM(J45:J63)-J54</f>
        <v>155400</v>
      </c>
      <c r="K44" s="253">
        <f>SUM(K45:K63)-K54</f>
        <v>134790.91999999998</v>
      </c>
      <c r="L44" s="254">
        <f>SUM(L45:L63)-L54</f>
        <v>134790.91999999998</v>
      </c>
      <c r="M44" s="3"/>
      <c r="N44" s="3"/>
      <c r="O44" s="3"/>
      <c r="P44" s="3"/>
      <c r="Q44" s="3"/>
      <c r="R44" s="255">
        <f t="shared" si="2"/>
        <v>0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241"/>
      <c r="J45" s="241"/>
      <c r="K45" s="241"/>
      <c r="L45" s="241"/>
      <c r="M45" s="3"/>
      <c r="N45" s="3"/>
      <c r="O45" s="3"/>
      <c r="P45" s="3"/>
      <c r="Q45" s="3"/>
      <c r="R45" s="255">
        <f t="shared" si="2"/>
        <v>0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241">
        <v>200</v>
      </c>
      <c r="J46" s="241">
        <v>200</v>
      </c>
      <c r="K46" s="241"/>
      <c r="L46" s="241"/>
      <c r="M46" s="3"/>
      <c r="N46" s="3"/>
      <c r="O46" s="3"/>
      <c r="P46" s="3"/>
      <c r="Q46" s="3"/>
      <c r="R46" s="255">
        <f t="shared" si="2"/>
        <v>0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241">
        <v>6000</v>
      </c>
      <c r="J47" s="241">
        <v>4500</v>
      </c>
      <c r="K47" s="241">
        <v>3590.27</v>
      </c>
      <c r="L47" s="241">
        <v>3590.27</v>
      </c>
      <c r="M47" s="3"/>
      <c r="N47" s="3"/>
      <c r="O47" s="3"/>
      <c r="P47" s="3"/>
      <c r="Q47" s="3"/>
      <c r="R47" s="255">
        <f t="shared" si="2"/>
        <v>0</v>
      </c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241">
        <v>13900</v>
      </c>
      <c r="J48" s="241">
        <v>10400</v>
      </c>
      <c r="K48" s="241">
        <v>6838.15</v>
      </c>
      <c r="L48" s="241">
        <v>6838.15</v>
      </c>
      <c r="M48" s="3"/>
      <c r="N48" s="3"/>
      <c r="O48" s="3"/>
      <c r="P48" s="3"/>
      <c r="Q48" s="3"/>
      <c r="R48" s="255">
        <f t="shared" si="2"/>
        <v>0</v>
      </c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241"/>
      <c r="J49" s="241"/>
      <c r="K49" s="241"/>
      <c r="L49" s="241"/>
      <c r="M49" s="3"/>
      <c r="N49" s="3"/>
      <c r="O49" s="3"/>
      <c r="P49" s="3"/>
      <c r="Q49" s="3"/>
      <c r="R49" s="255">
        <f t="shared" si="2"/>
        <v>0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241">
        <v>300</v>
      </c>
      <c r="J50" s="241">
        <v>300</v>
      </c>
      <c r="K50" s="241"/>
      <c r="L50" s="241"/>
      <c r="M50" s="3"/>
      <c r="N50" s="3"/>
      <c r="O50" s="3"/>
      <c r="P50" s="3"/>
      <c r="Q50" s="3"/>
      <c r="R50" s="255">
        <f t="shared" si="2"/>
        <v>0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241"/>
      <c r="J51" s="241"/>
      <c r="K51" s="241"/>
      <c r="L51" s="241"/>
      <c r="M51" s="3"/>
      <c r="N51" s="3"/>
      <c r="O51" s="3"/>
      <c r="P51" s="3"/>
      <c r="Q51" s="3"/>
      <c r="R51" s="255">
        <f t="shared" si="2"/>
        <v>0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41">
        <v>11000</v>
      </c>
      <c r="J52" s="241">
        <v>8200</v>
      </c>
      <c r="K52" s="241">
        <v>3244.22</v>
      </c>
      <c r="L52" s="241">
        <v>3244.22</v>
      </c>
      <c r="M52" s="3"/>
      <c r="N52" s="3"/>
      <c r="O52" s="3"/>
      <c r="P52" s="3"/>
      <c r="Q52" s="3"/>
      <c r="R52" s="255">
        <f t="shared" si="2"/>
        <v>0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55">
        <f t="shared" si="2"/>
        <v>0</v>
      </c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3">
        <v>1</v>
      </c>
      <c r="B54" s="284"/>
      <c r="C54" s="284"/>
      <c r="D54" s="284"/>
      <c r="E54" s="284"/>
      <c r="F54" s="285"/>
      <c r="G54" s="201">
        <v>2</v>
      </c>
      <c r="H54" s="202">
        <v>3</v>
      </c>
      <c r="I54" s="203">
        <v>4</v>
      </c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255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55">
        <f t="shared" si="2"/>
        <v>0</v>
      </c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55">
        <f t="shared" si="2"/>
        <v>0</v>
      </c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240">
        <v>11800</v>
      </c>
      <c r="J57" s="241">
        <v>8900</v>
      </c>
      <c r="K57" s="241"/>
      <c r="L57" s="241"/>
      <c r="M57" s="3"/>
      <c r="N57" s="3"/>
      <c r="O57" s="3"/>
      <c r="P57" s="3"/>
      <c r="Q57" s="3"/>
      <c r="R57" s="255">
        <f t="shared" si="2"/>
        <v>0</v>
      </c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240">
        <v>300</v>
      </c>
      <c r="J58" s="241">
        <v>200</v>
      </c>
      <c r="K58" s="241"/>
      <c r="L58" s="241"/>
      <c r="M58" s="3"/>
      <c r="N58" s="3"/>
      <c r="O58" s="3"/>
      <c r="P58" s="3"/>
      <c r="Q58" s="3"/>
      <c r="R58" s="255">
        <f t="shared" si="2"/>
        <v>0</v>
      </c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240"/>
      <c r="J59" s="241"/>
      <c r="K59" s="241"/>
      <c r="L59" s="241"/>
      <c r="M59" s="3"/>
      <c r="N59" s="3"/>
      <c r="O59" s="3"/>
      <c r="P59" s="3"/>
      <c r="Q59" s="3"/>
      <c r="R59" s="255">
        <f t="shared" si="2"/>
        <v>0</v>
      </c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2">
        <v>30</v>
      </c>
      <c r="I60" s="240"/>
      <c r="J60" s="241"/>
      <c r="K60" s="241"/>
      <c r="L60" s="241"/>
      <c r="M60" s="3"/>
      <c r="N60" s="3"/>
      <c r="O60" s="3"/>
      <c r="P60" s="3"/>
      <c r="Q60" s="3"/>
      <c r="R60" s="255">
        <f t="shared" si="2"/>
        <v>0</v>
      </c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240"/>
      <c r="J61" s="241"/>
      <c r="K61" s="241"/>
      <c r="L61" s="241"/>
      <c r="M61" s="3"/>
      <c r="N61" s="3"/>
      <c r="O61" s="3"/>
      <c r="P61" s="3"/>
      <c r="Q61" s="3"/>
      <c r="R61" s="255">
        <f t="shared" si="2"/>
        <v>0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240">
        <v>114200</v>
      </c>
      <c r="J62" s="241">
        <v>114200</v>
      </c>
      <c r="K62" s="241">
        <v>113837.23</v>
      </c>
      <c r="L62" s="241">
        <v>113837.23</v>
      </c>
      <c r="M62" s="3"/>
      <c r="N62" s="3"/>
      <c r="O62" s="3"/>
      <c r="P62" s="3"/>
      <c r="Q62" s="3"/>
      <c r="R62" s="255">
        <f t="shared" si="2"/>
        <v>0</v>
      </c>
      <c r="S62" s="3"/>
      <c r="T62" s="255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240">
        <v>11400</v>
      </c>
      <c r="J63" s="241">
        <v>8500</v>
      </c>
      <c r="K63" s="241">
        <v>7281.05</v>
      </c>
      <c r="L63" s="241">
        <v>7281.05</v>
      </c>
      <c r="M63" s="3"/>
      <c r="N63" s="3"/>
      <c r="O63" s="3"/>
      <c r="P63" s="3"/>
      <c r="Q63" s="3"/>
      <c r="R63" s="255">
        <f t="shared" si="2"/>
        <v>0</v>
      </c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4" ref="J81:L83">J82</f>
        <v>0</v>
      </c>
      <c r="K81" s="124">
        <f t="shared" si="4"/>
        <v>0</v>
      </c>
      <c r="L81" s="125">
        <f t="shared" si="4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4"/>
        <v>0</v>
      </c>
      <c r="K82" s="124">
        <f t="shared" si="4"/>
        <v>0</v>
      </c>
      <c r="L82" s="125">
        <f t="shared" si="4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4"/>
        <v>0</v>
      </c>
      <c r="K83" s="124">
        <f t="shared" si="4"/>
        <v>0</v>
      </c>
      <c r="L83" s="125">
        <f t="shared" si="4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5" ref="J85:L87">J86</f>
        <v>0</v>
      </c>
      <c r="K85" s="124">
        <f t="shared" si="5"/>
        <v>0</v>
      </c>
      <c r="L85" s="125">
        <f t="shared" si="5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5"/>
        <v>0</v>
      </c>
      <c r="K86" s="124">
        <f t="shared" si="5"/>
        <v>0</v>
      </c>
      <c r="L86" s="125">
        <f t="shared" si="5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5"/>
        <v>0</v>
      </c>
      <c r="K87" s="124">
        <f t="shared" si="5"/>
        <v>0</v>
      </c>
      <c r="L87" s="125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6" ref="J94:L95">J95</f>
        <v>0</v>
      </c>
      <c r="K94" s="120">
        <f t="shared" si="6"/>
        <v>0</v>
      </c>
      <c r="L94" s="121">
        <f t="shared" si="6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6"/>
        <v>0</v>
      </c>
      <c r="K95" s="124">
        <f t="shared" si="6"/>
        <v>0</v>
      </c>
      <c r="L95" s="125">
        <f t="shared" si="6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7" ref="J99:L100">J100</f>
        <v>0</v>
      </c>
      <c r="K99" s="125">
        <f t="shared" si="7"/>
        <v>0</v>
      </c>
      <c r="L99" s="123">
        <f t="shared" si="7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7"/>
        <v>0</v>
      </c>
      <c r="K100" s="125">
        <f t="shared" si="7"/>
        <v>0</v>
      </c>
      <c r="L100" s="123">
        <f t="shared" si="7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8" ref="I104:L105">I105</f>
        <v>0</v>
      </c>
      <c r="J104" s="124">
        <f t="shared" si="8"/>
        <v>0</v>
      </c>
      <c r="K104" s="125">
        <f t="shared" si="8"/>
        <v>0</v>
      </c>
      <c r="L104" s="123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8"/>
        <v>0</v>
      </c>
      <c r="J105" s="124">
        <f t="shared" si="8"/>
        <v>0</v>
      </c>
      <c r="K105" s="125">
        <f t="shared" si="8"/>
        <v>0</v>
      </c>
      <c r="L105" s="123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9" ref="I110:L111">I111</f>
        <v>0</v>
      </c>
      <c r="J110" s="145">
        <f t="shared" si="9"/>
        <v>0</v>
      </c>
      <c r="K110" s="146">
        <f t="shared" si="9"/>
        <v>0</v>
      </c>
      <c r="L110" s="141">
        <f t="shared" si="9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9"/>
        <v>0</v>
      </c>
      <c r="J111" s="124">
        <f t="shared" si="9"/>
        <v>0</v>
      </c>
      <c r="K111" s="125">
        <f t="shared" si="9"/>
        <v>0</v>
      </c>
      <c r="L111" s="123">
        <f t="shared" si="9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10" ref="J115:L117">J116</f>
        <v>0</v>
      </c>
      <c r="K115" s="125">
        <f t="shared" si="10"/>
        <v>0</v>
      </c>
      <c r="L115" s="123">
        <f t="shared" si="10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10"/>
        <v>0</v>
      </c>
      <c r="K116" s="125">
        <f t="shared" si="10"/>
        <v>0</v>
      </c>
      <c r="L116" s="123">
        <f t="shared" si="10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1" ref="J119:L121">J120</f>
        <v>0</v>
      </c>
      <c r="K119" s="121">
        <f t="shared" si="11"/>
        <v>0</v>
      </c>
      <c r="L119" s="119">
        <f t="shared" si="11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1"/>
        <v>0</v>
      </c>
      <c r="K120" s="125">
        <f t="shared" si="11"/>
        <v>0</v>
      </c>
      <c r="L120" s="123">
        <f t="shared" si="11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2" ref="J123:L125">J124</f>
        <v>0</v>
      </c>
      <c r="K123" s="121">
        <f t="shared" si="12"/>
        <v>0</v>
      </c>
      <c r="L123" s="119">
        <f t="shared" si="12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2"/>
        <v>0</v>
      </c>
      <c r="K124" s="125">
        <f t="shared" si="12"/>
        <v>0</v>
      </c>
      <c r="L124" s="123">
        <f t="shared" si="12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2"/>
        <v>0</v>
      </c>
      <c r="K125" s="125">
        <f t="shared" si="12"/>
        <v>0</v>
      </c>
      <c r="L125" s="123">
        <f t="shared" si="12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3" ref="J127:L129">J128</f>
        <v>0</v>
      </c>
      <c r="K127" s="144">
        <f t="shared" si="13"/>
        <v>0</v>
      </c>
      <c r="L127" s="142">
        <f t="shared" si="13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3"/>
        <v>0</v>
      </c>
      <c r="K128" s="125">
        <f t="shared" si="13"/>
        <v>0</v>
      </c>
      <c r="L128" s="123">
        <f t="shared" si="13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3"/>
        <v>0</v>
      </c>
      <c r="K129" s="125">
        <f t="shared" si="13"/>
        <v>0</v>
      </c>
      <c r="L129" s="123">
        <f t="shared" si="13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3">
        <v>1</v>
      </c>
      <c r="B131" s="284"/>
      <c r="C131" s="284"/>
      <c r="D131" s="284"/>
      <c r="E131" s="284"/>
      <c r="F131" s="285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125">
        <f aca="true" t="shared" si="14" ref="I133:L134">I134</f>
        <v>0</v>
      </c>
      <c r="J133" s="124">
        <f t="shared" si="14"/>
        <v>0</v>
      </c>
      <c r="K133" s="125">
        <f t="shared" si="14"/>
        <v>0</v>
      </c>
      <c r="L133" s="123">
        <f t="shared" si="14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4"/>
        <v>0</v>
      </c>
      <c r="J134" s="124">
        <f t="shared" si="14"/>
        <v>0</v>
      </c>
      <c r="K134" s="125">
        <f t="shared" si="14"/>
        <v>0</v>
      </c>
      <c r="L134" s="123">
        <f t="shared" si="14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146">
        <f aca="true" t="shared" si="15" ref="I138:L139">I139</f>
        <v>0</v>
      </c>
      <c r="J138" s="145">
        <f t="shared" si="15"/>
        <v>0</v>
      </c>
      <c r="K138" s="146">
        <f t="shared" si="15"/>
        <v>0</v>
      </c>
      <c r="L138" s="141">
        <f t="shared" si="15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125">
        <f>I140</f>
        <v>0</v>
      </c>
      <c r="J139" s="124">
        <f t="shared" si="15"/>
        <v>0</v>
      </c>
      <c r="K139" s="125">
        <f t="shared" si="15"/>
        <v>0</v>
      </c>
      <c r="L139" s="123">
        <f t="shared" si="15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6" ref="J143:L144">J144</f>
        <v>0</v>
      </c>
      <c r="K143" s="125">
        <f t="shared" si="16"/>
        <v>0</v>
      </c>
      <c r="L143" s="123">
        <f t="shared" si="16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6"/>
        <v>0</v>
      </c>
      <c r="K144" s="144">
        <f t="shared" si="16"/>
        <v>0</v>
      </c>
      <c r="L144" s="142">
        <f t="shared" si="16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7" ref="J154:L155">J155</f>
        <v>0</v>
      </c>
      <c r="K154" s="125">
        <f t="shared" si="17"/>
        <v>0</v>
      </c>
      <c r="L154" s="123">
        <f t="shared" si="17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7"/>
        <v>0</v>
      </c>
      <c r="K155" s="125">
        <f t="shared" si="17"/>
        <v>0</v>
      </c>
      <c r="L155" s="123">
        <f t="shared" si="17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8" ref="J158:L160">J159</f>
        <v>0</v>
      </c>
      <c r="K158" s="125">
        <f t="shared" si="18"/>
        <v>0</v>
      </c>
      <c r="L158" s="123">
        <f t="shared" si="18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8"/>
        <v>0</v>
      </c>
      <c r="K159" s="121">
        <f t="shared" si="18"/>
        <v>0</v>
      </c>
      <c r="L159" s="119">
        <f t="shared" si="18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8"/>
        <v>0</v>
      </c>
      <c r="K160" s="125">
        <f t="shared" si="18"/>
        <v>0</v>
      </c>
      <c r="L160" s="123">
        <f t="shared" si="18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3">
        <v>1</v>
      </c>
      <c r="B171" s="284"/>
      <c r="C171" s="284"/>
      <c r="D171" s="284"/>
      <c r="E171" s="284"/>
      <c r="F171" s="285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110">
        <f>SUM(I175+I226+I286)</f>
        <v>0</v>
      </c>
      <c r="J174" s="134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123">
        <f>SUM(I176+I197+I205+I216+I220)</f>
        <v>0</v>
      </c>
      <c r="J175" s="119">
        <f>SUM(J176+J197+J205+J216+J220)</f>
        <v>0</v>
      </c>
      <c r="K175" s="119">
        <f>SUM(K176+K197+K205+K216+K220)</f>
        <v>0</v>
      </c>
      <c r="L175" s="11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119">
        <f>SUM(I177+I180+I185+I189+I194)</f>
        <v>0</v>
      </c>
      <c r="J176" s="124">
        <f>SUM(J177+J180+J185+J189+J194)</f>
        <v>0</v>
      </c>
      <c r="K176" s="125">
        <f>SUM(K177+K180+K185+K189+K194)</f>
        <v>0</v>
      </c>
      <c r="L176" s="12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123">
        <f aca="true" t="shared" si="19" ref="I177:L178">I178</f>
        <v>0</v>
      </c>
      <c r="J177" s="120">
        <f t="shared" si="19"/>
        <v>0</v>
      </c>
      <c r="K177" s="121">
        <f t="shared" si="19"/>
        <v>0</v>
      </c>
      <c r="L177" s="119">
        <f t="shared" si="19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119">
        <f t="shared" si="19"/>
        <v>0</v>
      </c>
      <c r="J178" s="123">
        <f t="shared" si="19"/>
        <v>0</v>
      </c>
      <c r="K178" s="123">
        <f t="shared" si="19"/>
        <v>0</v>
      </c>
      <c r="L178" s="123">
        <f t="shared" si="19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116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122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116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122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123">
        <f>I186</f>
        <v>0</v>
      </c>
      <c r="J185" s="124">
        <f>J186</f>
        <v>0</v>
      </c>
      <c r="K185" s="125">
        <f>K186</f>
        <v>0</v>
      </c>
      <c r="L185" s="12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123">
        <f>SUM(I187:I188)</f>
        <v>0</v>
      </c>
      <c r="J186" s="124">
        <f>SUM(J187:J188)</f>
        <v>0</v>
      </c>
      <c r="K186" s="125">
        <f>SUM(K187:K188)</f>
        <v>0</v>
      </c>
      <c r="L186" s="12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116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122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20" ref="I194:L195">I195</f>
        <v>0</v>
      </c>
      <c r="J194" s="124">
        <f t="shared" si="20"/>
        <v>0</v>
      </c>
      <c r="K194" s="125">
        <f t="shared" si="20"/>
        <v>0</v>
      </c>
      <c r="L194" s="123">
        <f t="shared" si="20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20"/>
        <v>0</v>
      </c>
      <c r="J195" s="125">
        <f t="shared" si="20"/>
        <v>0</v>
      </c>
      <c r="K195" s="125">
        <f t="shared" si="20"/>
        <v>0</v>
      </c>
      <c r="L195" s="125">
        <f t="shared" si="20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1" ref="I197:L198">I198</f>
        <v>0</v>
      </c>
      <c r="J197" s="145">
        <f t="shared" si="21"/>
        <v>0</v>
      </c>
      <c r="K197" s="146">
        <f t="shared" si="21"/>
        <v>0</v>
      </c>
      <c r="L197" s="141">
        <f t="shared" si="21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1"/>
        <v>0</v>
      </c>
      <c r="J198" s="124">
        <f t="shared" si="21"/>
        <v>0</v>
      </c>
      <c r="K198" s="125">
        <f t="shared" si="21"/>
        <v>0</v>
      </c>
      <c r="L198" s="123">
        <f t="shared" si="21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3">
        <v>1</v>
      </c>
      <c r="B208" s="284"/>
      <c r="C208" s="284"/>
      <c r="D208" s="284"/>
      <c r="E208" s="284"/>
      <c r="F208" s="285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2" ref="J216:L218">J217</f>
        <v>0</v>
      </c>
      <c r="K216" s="121">
        <f t="shared" si="22"/>
        <v>0</v>
      </c>
      <c r="L216" s="121">
        <f t="shared" si="22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2"/>
        <v>0</v>
      </c>
      <c r="K217" s="144">
        <f t="shared" si="22"/>
        <v>0</v>
      </c>
      <c r="L217" s="144">
        <f t="shared" si="22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2"/>
        <v>0</v>
      </c>
      <c r="K218" s="125">
        <f t="shared" si="22"/>
        <v>0</v>
      </c>
      <c r="L218" s="125">
        <f t="shared" si="22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3" ref="I220:L221">I221</f>
        <v>0</v>
      </c>
      <c r="J220" s="155">
        <f t="shared" si="23"/>
        <v>0</v>
      </c>
      <c r="K220" s="155">
        <f t="shared" si="23"/>
        <v>0</v>
      </c>
      <c r="L220" s="155">
        <f t="shared" si="23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3"/>
        <v>0</v>
      </c>
      <c r="J221" s="155">
        <f t="shared" si="23"/>
        <v>0</v>
      </c>
      <c r="K221" s="155">
        <f t="shared" si="23"/>
        <v>0</v>
      </c>
      <c r="L221" s="155">
        <f t="shared" si="23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3">
        <v>1</v>
      </c>
      <c r="B247" s="284"/>
      <c r="C247" s="284"/>
      <c r="D247" s="284"/>
      <c r="E247" s="284"/>
      <c r="F247" s="285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4" ref="J250:L251">J251</f>
        <v>0</v>
      </c>
      <c r="K250" s="125">
        <f t="shared" si="24"/>
        <v>0</v>
      </c>
      <c r="L250" s="125">
        <f t="shared" si="24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4"/>
        <v>0</v>
      </c>
      <c r="K251" s="125">
        <f t="shared" si="24"/>
        <v>0</v>
      </c>
      <c r="L251" s="125">
        <f t="shared" si="24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5" ref="J276:L277">J277</f>
        <v>0</v>
      </c>
      <c r="K276" s="125">
        <f t="shared" si="25"/>
        <v>0</v>
      </c>
      <c r="L276" s="125">
        <f t="shared" si="25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5"/>
        <v>0</v>
      </c>
      <c r="K277" s="124">
        <f t="shared" si="25"/>
        <v>0</v>
      </c>
      <c r="L277" s="125">
        <f t="shared" si="25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6" ref="J279:L280">J280</f>
        <v>0</v>
      </c>
      <c r="K279" s="124">
        <f t="shared" si="26"/>
        <v>0</v>
      </c>
      <c r="L279" s="125">
        <f t="shared" si="26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6"/>
        <v>0</v>
      </c>
      <c r="K280" s="124">
        <f t="shared" si="26"/>
        <v>0</v>
      </c>
      <c r="L280" s="125">
        <f t="shared" si="26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3">
        <v>1</v>
      </c>
      <c r="B288" s="284"/>
      <c r="C288" s="284"/>
      <c r="D288" s="284"/>
      <c r="E288" s="284"/>
      <c r="F288" s="285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7" ref="I306:L307">I307</f>
        <v>0</v>
      </c>
      <c r="J306" s="150">
        <f t="shared" si="27"/>
        <v>0</v>
      </c>
      <c r="K306" s="125">
        <f t="shared" si="27"/>
        <v>0</v>
      </c>
      <c r="L306" s="125">
        <f t="shared" si="27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7"/>
        <v>0</v>
      </c>
      <c r="J307" s="151">
        <f t="shared" si="27"/>
        <v>0</v>
      </c>
      <c r="K307" s="121">
        <f t="shared" si="27"/>
        <v>0</v>
      </c>
      <c r="L307" s="121">
        <f t="shared" si="27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8" ref="I309:L310">I310</f>
        <v>0</v>
      </c>
      <c r="J309" s="150">
        <f t="shared" si="28"/>
        <v>0</v>
      </c>
      <c r="K309" s="125">
        <f t="shared" si="28"/>
        <v>0</v>
      </c>
      <c r="L309" s="125">
        <f t="shared" si="28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8"/>
        <v>0</v>
      </c>
      <c r="J310" s="150">
        <f t="shared" si="28"/>
        <v>0</v>
      </c>
      <c r="K310" s="125">
        <f t="shared" si="28"/>
        <v>0</v>
      </c>
      <c r="L310" s="125">
        <f t="shared" si="28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3">
        <v>1</v>
      </c>
      <c r="B330" s="284"/>
      <c r="C330" s="284"/>
      <c r="D330" s="284"/>
      <c r="E330" s="284"/>
      <c r="F330" s="285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9" ref="I335:L336">I336</f>
        <v>0</v>
      </c>
      <c r="J335" s="124">
        <f t="shared" si="29"/>
        <v>0</v>
      </c>
      <c r="K335" s="124">
        <f t="shared" si="29"/>
        <v>0</v>
      </c>
      <c r="L335" s="125">
        <f t="shared" si="29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9"/>
        <v>0</v>
      </c>
      <c r="J336" s="120">
        <f t="shared" si="29"/>
        <v>0</v>
      </c>
      <c r="K336" s="120">
        <f t="shared" si="29"/>
        <v>0</v>
      </c>
      <c r="L336" s="121">
        <f t="shared" si="29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30" ref="I338:L339">I339</f>
        <v>0</v>
      </c>
      <c r="J338" s="124">
        <f t="shared" si="30"/>
        <v>0</v>
      </c>
      <c r="K338" s="124">
        <f t="shared" si="30"/>
        <v>0</v>
      </c>
      <c r="L338" s="125">
        <f t="shared" si="30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30"/>
        <v>0</v>
      </c>
      <c r="J339" s="124">
        <f t="shared" si="30"/>
        <v>0</v>
      </c>
      <c r="K339" s="124">
        <f t="shared" si="30"/>
        <v>0</v>
      </c>
      <c r="L339" s="125">
        <f t="shared" si="30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1" ref="J341:L342">J342</f>
        <v>0</v>
      </c>
      <c r="K341" s="124">
        <f t="shared" si="31"/>
        <v>0</v>
      </c>
      <c r="L341" s="125">
        <f t="shared" si="31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1"/>
        <v>0</v>
      </c>
      <c r="K342" s="124">
        <f t="shared" si="31"/>
        <v>0</v>
      </c>
      <c r="L342" s="125">
        <f t="shared" si="31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0" t="s">
        <v>138</v>
      </c>
      <c r="H344" s="183">
        <v>307</v>
      </c>
      <c r="I344" s="256">
        <f>SUM(I30+I174)</f>
        <v>575100</v>
      </c>
      <c r="J344" s="257">
        <f>SUM(J30+J174)</f>
        <v>459900</v>
      </c>
      <c r="K344" s="257">
        <f>SUM(K30+K174)</f>
        <v>411057.64999999997</v>
      </c>
      <c r="L344" s="258">
        <f>SUM(L30+L174)</f>
        <v>410870.62999999995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177</v>
      </c>
      <c r="H347" s="27"/>
      <c r="I347" s="3"/>
      <c r="J347" s="3"/>
      <c r="K347" s="298" t="s">
        <v>178</v>
      </c>
      <c r="L347" s="298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0"/>
      <c r="B348" s="181"/>
      <c r="C348" s="181"/>
      <c r="D348" s="232" t="s">
        <v>169</v>
      </c>
      <c r="E348" s="233"/>
      <c r="F348" s="233"/>
      <c r="G348" s="233"/>
      <c r="H348" s="233"/>
      <c r="I348" s="179" t="s">
        <v>132</v>
      </c>
      <c r="J348" s="3"/>
      <c r="K348" s="299" t="s">
        <v>133</v>
      </c>
      <c r="L348" s="29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5"/>
      <c r="G350" s="82"/>
      <c r="H350" s="3"/>
      <c r="I350" s="154"/>
      <c r="J350" s="3"/>
      <c r="K350" s="236"/>
      <c r="L350" s="23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3"/>
      <c r="B351" s="5"/>
      <c r="C351" s="5"/>
      <c r="D351" s="300" t="s">
        <v>170</v>
      </c>
      <c r="E351" s="301"/>
      <c r="F351" s="301"/>
      <c r="G351" s="301"/>
      <c r="H351" s="234"/>
      <c r="I351" s="179" t="s">
        <v>132</v>
      </c>
      <c r="J351" s="5"/>
      <c r="K351" s="299" t="s">
        <v>133</v>
      </c>
      <c r="L351" s="29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I45:I52 R35 J35:L36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2013-04-09T07:25:23Z</cp:lastPrinted>
  <dcterms:created xsi:type="dcterms:W3CDTF">2004-04-07T10:43:01Z</dcterms:created>
  <dcterms:modified xsi:type="dcterms:W3CDTF">2015-03-23T16:38:54Z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